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chwab-my.sharepoint.com/personal/kristine_carl_schwab_com/Documents/Desktop/SMART docs/"/>
    </mc:Choice>
  </mc:AlternateContent>
  <xr:revisionPtr revIDLastSave="0" documentId="8_{9682322E-AFE0-49C3-A9C4-6A82A1B81D67}" xr6:coauthVersionLast="47" xr6:coauthVersionMax="47" xr10:uidLastSave="{00000000-0000-0000-0000-000000000000}"/>
  <bookViews>
    <workbookView xWindow="-120" yWindow="-120" windowWidth="29040" windowHeight="1572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"85b04a3f-5fe1-4824-85cd-e03a3dd455d9"</definedName>
    <definedName name="ID" localSheetId="1" hidden="1">"434721fc-4ef5-4a74-a3f0-ae38e7b5c406"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SMART!$A$1:$AE$52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3" i="4" l="1"/>
  <c r="AD13" i="4"/>
  <c r="AE13" i="4"/>
  <c r="AE18" i="4"/>
  <c r="AD18" i="4"/>
  <c r="AD10" i="4" l="1"/>
  <c r="AD9" i="4"/>
  <c r="AD8" i="4"/>
  <c r="AE10" i="4"/>
  <c r="AE9" i="4"/>
  <c r="AE8" i="4"/>
  <c r="AE16" i="4"/>
  <c r="AE15" i="4"/>
  <c r="AD15" i="4"/>
  <c r="AE29" i="4"/>
  <c r="AD29" i="4"/>
  <c r="AE27" i="4"/>
  <c r="AD27" i="4"/>
  <c r="AD16" i="4"/>
  <c r="AE26" i="4"/>
  <c r="AD26" i="4"/>
  <c r="AE23" i="4"/>
  <c r="AE22" i="4"/>
  <c r="AD22" i="4"/>
  <c r="AE31" i="4"/>
  <c r="AE30" i="4"/>
  <c r="AE25" i="4"/>
  <c r="AE21" i="4"/>
  <c r="AE19" i="4"/>
  <c r="AD31" i="4"/>
  <c r="AD30" i="4"/>
  <c r="AD25" i="4"/>
  <c r="AD21" i="4"/>
  <c r="AD19" i="4"/>
  <c r="A14" i="4"/>
</calcChain>
</file>

<file path=xl/sharedStrings.xml><?xml version="1.0" encoding="utf-8"?>
<sst xmlns="http://schemas.openxmlformats.org/spreadsheetml/2006/main" count="67" uniqueCount="66">
  <si>
    <t>(6)</t>
  </si>
  <si>
    <t>Client Activity</t>
  </si>
  <si>
    <t>Investor Services</t>
  </si>
  <si>
    <t>Change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</si>
  <si>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</si>
  <si>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</si>
  <si>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</si>
  <si>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</si>
  <si>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</si>
  <si>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</si>
  <si>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</si>
  <si>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</si>
  <si>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</si>
  <si>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</si>
  <si>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</si>
  <si>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</si>
  <si>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</si>
  <si>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</si>
  <si>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</si>
  <si>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</si>
  <si>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</si>
  <si>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</si>
  <si>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</si>
  <si>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</si>
  <si>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</si>
  <si>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</si>
  <si>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</si>
  <si>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</si>
  <si>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</si>
  <si>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</si>
  <si>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</si>
  <si>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</si>
  <si>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</si>
  <si>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</si>
  <si>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</si>
  <si>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</si>
  <si>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</si>
  <si>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</si>
  <si>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</si>
  <si>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</si>
  <si>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</si>
  <si>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</si>
  <si>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</si>
  <si>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</si>
  <si>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</si>
  <si>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t>Banking Accounts</t>
  </si>
  <si>
    <t>Represents average clients’ uninvested cash sweep account balances held in deposit accounts at third-party financial institutions.</t>
  </si>
  <si>
    <r>
      <t>Dow Jones Industrial Average</t>
    </r>
    <r>
      <rPr>
        <vertAlign val="superscript"/>
        <sz val="7"/>
        <rFont val="Times New Roman"/>
        <family val="1"/>
      </rPr>
      <t>®</t>
    </r>
  </si>
  <si>
    <r>
      <t>Nasdaq Composite</t>
    </r>
    <r>
      <rPr>
        <vertAlign val="superscript"/>
        <sz val="7"/>
        <rFont val="Times New Roman"/>
        <family val="1"/>
      </rPr>
      <t>®</t>
    </r>
  </si>
  <si>
    <r>
      <t>Standard &amp; Poor’s</t>
    </r>
    <r>
      <rPr>
        <vertAlign val="superscript"/>
        <sz val="7"/>
        <rFont val="Times New Roman"/>
        <family val="1"/>
      </rPr>
      <t>®</t>
    </r>
    <r>
      <rPr>
        <sz val="9"/>
        <rFont val="Calibri"/>
        <family val="2"/>
      </rPr>
      <t xml:space="preserve"> </t>
    </r>
    <r>
      <rPr>
        <sz val="8"/>
        <rFont val="Times New Roman"/>
        <family val="1"/>
      </rPr>
      <t xml:space="preserve">500 </t>
    </r>
  </si>
  <si>
    <t>Active Brokerage Accounts</t>
  </si>
  <si>
    <t xml:space="preserve">Represents average total interest-earning assets on the Company's balance sheet. </t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</si>
  <si>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(1,2)</t>
    </r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</si>
  <si>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>, certain cash equivalents, bank deposits, third-party bank deposit accounts, and money market fund balances as a percentage of total client assets; client cash excludes brokered CDs issued by Charles Schwab Bank.</t>
    </r>
  </si>
  <si>
    <t>Includes accounts in Retirement Plan Services, Stock Plan Services, Designated Brokerage Services, and Retirement Business Services; Participants may be enrolled in services in more than one Workplace business.</t>
  </si>
  <si>
    <t>The Charles Schwab Corporation Monthly Activity Report For January 2025</t>
  </si>
  <si>
    <t xml:space="preserve">Unless otherwise noted, differences between net new assets and core net new assets are net flows from off-platform Schwab Bank Retail CDs. 2024 also includes an inflow of $10.3 billion from a mutual fund clearing services client in April and outflows from a large international relationship of $0.1 billion in August, $0.3 billion in October, and $0.6 billion in November. </t>
  </si>
  <si>
    <t>Advisor Services</t>
  </si>
  <si>
    <r>
      <t xml:space="preserve">Workplace Plan Participant Accounts </t>
    </r>
    <r>
      <rPr>
        <vertAlign val="superscript"/>
        <sz val="7"/>
        <rFont val="Times New Roman"/>
        <family val="1"/>
      </rPr>
      <t>(3)</t>
    </r>
  </si>
  <si>
    <r>
      <t>Client Cash as a Percentage of Client Assets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</si>
  <si>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(5)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</si>
  <si>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(6)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</si>
  <si>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(7,8)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</si>
  <si>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(7)</t>
    </r>
  </si>
  <si>
    <r>
      <t xml:space="preserve">Exchange-Traded Funds </t>
    </r>
    <r>
      <rPr>
        <vertAlign val="superscript"/>
        <sz val="7"/>
        <rFont val="Times New Roman"/>
        <family val="1"/>
      </rPr>
      <t>(8)</t>
    </r>
  </si>
  <si>
    <t>Net new assets before significant one-time inflows or outflows, such as acquisitions/divestitures or extraordinary flows (generally greater than $25 billion beginning in 2025; $10 billion in prior periods) relating to a specific client, and activity from off-platform Schwab Bank Retail CDs. These flows may span multiple reporting periods.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</si>
</sst>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  <numFmt numFmtId="196" formatCode="0%\ ;\(0%\);&quot;-&quot;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top"/>
      <protection locked="0"/>
    </xf>
    <xf numFmtId="196" fontId="20" fillId="0" borderId="0" xfId="249" applyNumberFormat="1" applyFont="1" applyFill="1" applyAlignment="1" applyProtection="1">
      <alignment horizontal="center"/>
      <protection locked="0"/>
    </xf>
    <xf numFmtId="191" fontId="2" fillId="0" borderId="0" xfId="1" applyNumberFormat="1"/>
    <xf numFmtId="191" fontId="35" fillId="0" borderId="0" xfId="0" applyNumberFormat="1" applyFont="1" applyFill="1" applyProtection="1">
      <protection locked="0"/>
    </xf>
    <xf numFmtId="193" fontId="35" fillId="0" borderId="0" xfId="0" applyNumberFormat="1" applyFont="1" applyFill="1" applyProtection="1">
      <protection locked="0"/>
    </xf>
    <xf numFmtId="193" fontId="2" fillId="0" borderId="0" xfId="4" applyNumberFormat="1"/>
    <xf numFmtId="0" fontId="42" fillId="0" borderId="0" xfId="8" applyFont="1" applyFill="1" applyBorder="1" applyAlignment="1" applyProtection="1">
      <alignment horizontal="center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20" fillId="0" borderId="0" xfId="8" applyFont="1" applyFill="1" applyAlignment="1" applyProtection="1">
      <alignment horizontal="left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49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21</xdr:row>
      <xdr:rowOff>73269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68599"/>
          <a:ext cx="6365" cy="115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425097</xdr:colOff>
      <xdr:row>22</xdr:row>
      <xdr:rowOff>15701</xdr:rowOff>
    </xdr:from>
    <xdr:ext cx="292941" cy="152818"/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19CFA339-CFEC-4490-9D94-07D33F2F477F}"/>
            </a:ext>
          </a:extLst>
        </xdr:cNvPr>
        <xdr:cNvSpPr txBox="1"/>
      </xdr:nvSpPr>
      <xdr:spPr>
        <a:xfrm>
          <a:off x="9254039" y="2858547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C-2</a:t>
          </a:r>
        </a:p>
      </xdr:txBody>
    </xdr:sp>
    <xdr:clientData/>
  </xdr:oneCellAnchor>
  <xdr:oneCellAnchor>
    <xdr:from>
      <xdr:col>25</xdr:col>
      <xdr:colOff>408978</xdr:colOff>
      <xdr:row>23</xdr:row>
      <xdr:rowOff>168100</xdr:rowOff>
    </xdr:from>
    <xdr:ext cx="292941" cy="152818"/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B8709880-F2FA-454B-AFFD-FD9389A29DC0}"/>
            </a:ext>
          </a:extLst>
        </xdr:cNvPr>
        <xdr:cNvSpPr txBox="1"/>
      </xdr:nvSpPr>
      <xdr:spPr>
        <a:xfrm>
          <a:off x="9237920" y="3142831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40D74C-EAF5-49FB-AAD5-1754C8D83C67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7"/>
  <sheetViews>
    <sheetView tabSelected="1" zoomScale="130" zoomScaleNormal="130" workbookViewId="0">
      <pane xSplit="3" ySplit="6" topLeftCell="D11" activePane="bottomRight" state="frozen"/>
      <selection pane="topRight" activeCell="D1" sqref="D1"/>
      <selection pane="bottomLeft" activeCell="A7" sqref="A7"/>
      <selection pane="bottomRight" activeCell="A23" sqref="A23:XFD23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customWidth="1"/>
    <col min="17" max="17" width="0.85546875" style="1" customWidth="1"/>
    <col min="18" max="18" width="7.7109375" style="1" customWidth="1"/>
    <col min="19" max="19" width="0.85546875" style="1" customWidth="1"/>
    <col min="20" max="20" width="7.7109375" style="1" customWidth="1"/>
    <col min="21" max="21" width="0.85546875" style="1" customWidth="1"/>
    <col min="22" max="22" width="7.7109375" style="1" customWidth="1"/>
    <col min="23" max="23" width="0.85546875" style="1" customWidth="1"/>
    <col min="24" max="24" width="7.7109375" style="1" customWidth="1"/>
    <col min="25" max="25" width="0.85546875" style="1" customWidth="1"/>
    <col min="26" max="26" width="7.7109375" style="1" customWidth="1"/>
    <col min="27" max="27" width="0.85546875" style="1" customWidth="1"/>
    <col min="28" max="28" width="7.7109375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4.42578125" style="48" customWidth="1"/>
    <col min="34" max="34" width="6.42578125" style="12" customWidth="1"/>
    <col min="35" max="35" width="9.42578125" style="1" bestFit="1" customWidth="1"/>
    <col min="36" max="36" width="9.85546875" style="1" bestFit="1" customWidth="1"/>
    <col min="37" max="16384" width="9.140625" style="1"/>
  </cols>
  <sheetData>
    <row r="1" spans="1:36" ht="12" customHeight="1" x14ac:dyDescent="0.25">
      <c r="A1" s="100"/>
      <c r="B1" s="26"/>
    </row>
    <row r="2" spans="1:36" ht="3" hidden="1" customHeight="1" x14ac:dyDescent="0.25"/>
    <row r="3" spans="1:36" s="2" customFormat="1" ht="14.25" customHeight="1" x14ac:dyDescent="0.25">
      <c r="A3" s="220" t="s">
        <v>55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G3" s="189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89"/>
      <c r="AH4" s="35"/>
    </row>
    <row r="5" spans="1:36" s="5" customFormat="1" ht="9.9499999999999993" customHeight="1" x14ac:dyDescent="0.2">
      <c r="A5" s="35"/>
      <c r="B5" s="35"/>
      <c r="C5" s="36"/>
      <c r="D5" s="40">
        <v>2024</v>
      </c>
      <c r="E5" s="40"/>
      <c r="F5" s="40"/>
      <c r="G5" s="41"/>
      <c r="H5" s="40"/>
      <c r="I5" s="41"/>
      <c r="J5" s="40"/>
      <c r="K5" s="40"/>
      <c r="L5" s="40"/>
      <c r="M5" s="41"/>
      <c r="N5" s="40"/>
      <c r="O5" s="40"/>
      <c r="Q5" s="41"/>
      <c r="S5" s="42"/>
      <c r="U5" s="42"/>
      <c r="W5" s="6"/>
      <c r="Y5" s="6"/>
      <c r="AA5" s="6"/>
      <c r="AB5" s="40">
        <v>2025</v>
      </c>
      <c r="AC5" s="6"/>
      <c r="AD5" s="222" t="s">
        <v>3</v>
      </c>
      <c r="AE5" s="222"/>
      <c r="AG5" s="189"/>
      <c r="AH5" s="35"/>
    </row>
    <row r="6" spans="1:36" s="5" customFormat="1" ht="11.25" x14ac:dyDescent="0.2">
      <c r="A6" s="35"/>
      <c r="B6" s="35"/>
      <c r="C6" s="36"/>
      <c r="D6" s="19" t="s">
        <v>28</v>
      </c>
      <c r="E6" s="19"/>
      <c r="F6" s="19" t="s">
        <v>29</v>
      </c>
      <c r="G6" s="19"/>
      <c r="H6" s="19" t="s">
        <v>30</v>
      </c>
      <c r="I6" s="19"/>
      <c r="J6" s="19" t="s">
        <v>31</v>
      </c>
      <c r="K6" s="19"/>
      <c r="L6" s="19" t="s">
        <v>32</v>
      </c>
      <c r="M6" s="19"/>
      <c r="N6" s="19" t="s">
        <v>33</v>
      </c>
      <c r="O6" s="43"/>
      <c r="P6" s="19" t="s">
        <v>34</v>
      </c>
      <c r="Q6" s="43"/>
      <c r="R6" s="19" t="s">
        <v>23</v>
      </c>
      <c r="S6" s="30"/>
      <c r="T6" s="19" t="s">
        <v>24</v>
      </c>
      <c r="U6" s="30"/>
      <c r="V6" s="19" t="s">
        <v>25</v>
      </c>
      <c r="W6" s="30"/>
      <c r="X6" s="19" t="s">
        <v>26</v>
      </c>
      <c r="Y6" s="30"/>
      <c r="Z6" s="19" t="s">
        <v>27</v>
      </c>
      <c r="AA6" s="30"/>
      <c r="AB6" s="39" t="s">
        <v>28</v>
      </c>
      <c r="AC6" s="30"/>
      <c r="AD6" s="7" t="s">
        <v>14</v>
      </c>
      <c r="AE6" s="7" t="s">
        <v>12</v>
      </c>
      <c r="AG6" s="190"/>
      <c r="AH6" s="35"/>
      <c r="AI6" s="8"/>
      <c r="AJ6" s="195"/>
    </row>
    <row r="7" spans="1:36" s="8" customFormat="1" ht="10.5" customHeight="1" x14ac:dyDescent="0.2">
      <c r="A7" s="223" t="s">
        <v>17</v>
      </c>
      <c r="B7" s="223"/>
      <c r="C7" s="223"/>
      <c r="D7" s="147"/>
      <c r="E7" s="147"/>
      <c r="F7" s="188"/>
      <c r="G7" s="147"/>
      <c r="H7" s="188"/>
      <c r="I7" s="147"/>
      <c r="J7" s="147"/>
      <c r="K7" s="147"/>
      <c r="L7" s="147"/>
      <c r="M7" s="147"/>
      <c r="N7" s="147"/>
      <c r="O7" s="147"/>
      <c r="P7" s="14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">
      <c r="A8" s="228" t="s">
        <v>47</v>
      </c>
      <c r="B8" s="228"/>
      <c r="C8" s="228"/>
      <c r="D8" s="52">
        <v>38150</v>
      </c>
      <c r="E8" s="130"/>
      <c r="F8" s="199">
        <v>38996</v>
      </c>
      <c r="G8" s="130"/>
      <c r="H8" s="199">
        <v>39807</v>
      </c>
      <c r="I8" s="130"/>
      <c r="J8" s="199">
        <v>37816</v>
      </c>
      <c r="K8" s="130"/>
      <c r="L8" s="199">
        <v>38686</v>
      </c>
      <c r="M8" s="130"/>
      <c r="N8" s="199">
        <v>39119</v>
      </c>
      <c r="O8" s="130"/>
      <c r="P8" s="193">
        <v>40843</v>
      </c>
      <c r="Q8" s="49"/>
      <c r="R8" s="175">
        <v>41563</v>
      </c>
      <c r="S8" s="49"/>
      <c r="T8" s="175">
        <v>42330</v>
      </c>
      <c r="U8" s="50"/>
      <c r="V8" s="175">
        <v>41763</v>
      </c>
      <c r="W8" s="50"/>
      <c r="X8" s="156">
        <v>44911</v>
      </c>
      <c r="Y8" s="50"/>
      <c r="Z8" s="156">
        <v>42544</v>
      </c>
      <c r="AA8" s="50"/>
      <c r="AB8" s="153">
        <v>44545</v>
      </c>
      <c r="AC8" s="50"/>
      <c r="AD8" s="78">
        <f>IF(Z8="-","N/M",IF(ABS(AB8/Z8-1)&lt;0.005,"-",IF(ABS(AB8/Z8-1)&gt;=2,"N/M",AB8/Z8-1)))</f>
        <v>4.7033659270402373E-2</v>
      </c>
      <c r="AE8" s="51">
        <f>IF(D8="-","N/M",IF(ABS(AB8/D8-1)&lt;0.005,"-",IF(ABS(AB8/D8-1)&gt;=2,"N/M",AB8/D8-1)))</f>
        <v>0.1676277850589778</v>
      </c>
      <c r="AF8" s="182"/>
      <c r="AG8" s="182"/>
      <c r="AH8" s="197"/>
      <c r="AI8" s="181"/>
      <c r="AJ8" s="181"/>
    </row>
    <row r="9" spans="1:36" s="8" customFormat="1" ht="10.5" customHeight="1" x14ac:dyDescent="0.2">
      <c r="A9" s="224" t="s">
        <v>48</v>
      </c>
      <c r="B9" s="224"/>
      <c r="C9" s="224"/>
      <c r="D9" s="20">
        <v>15164</v>
      </c>
      <c r="E9" s="131"/>
      <c r="F9" s="200">
        <v>16092</v>
      </c>
      <c r="G9" s="131"/>
      <c r="H9" s="200">
        <v>16379</v>
      </c>
      <c r="I9" s="131"/>
      <c r="J9" s="200">
        <v>15658</v>
      </c>
      <c r="K9" s="131"/>
      <c r="L9" s="200">
        <v>16735</v>
      </c>
      <c r="M9" s="131"/>
      <c r="N9" s="200">
        <v>17733</v>
      </c>
      <c r="O9" s="131"/>
      <c r="P9" s="194">
        <v>17599</v>
      </c>
      <c r="Q9" s="44"/>
      <c r="R9" s="176">
        <v>17714</v>
      </c>
      <c r="S9" s="44"/>
      <c r="T9" s="176">
        <v>18189</v>
      </c>
      <c r="U9" s="28"/>
      <c r="V9" s="176">
        <v>18095</v>
      </c>
      <c r="W9" s="28"/>
      <c r="X9" s="157">
        <v>19218</v>
      </c>
      <c r="Y9" s="28"/>
      <c r="Z9" s="157">
        <v>19311</v>
      </c>
      <c r="AA9" s="28"/>
      <c r="AB9" s="154">
        <v>19627</v>
      </c>
      <c r="AC9" s="28"/>
      <c r="AD9" s="33">
        <f>IF(Z9="-","N/M",IF(ABS(AB9/Z9-1)&lt;0.005,"-",IF(ABS(AB9/Z9-1)&gt;=2,"N/M",AB9/Z9-1)))</f>
        <v>1.6363730516286035E-2</v>
      </c>
      <c r="AE9" s="33">
        <f>IF(D9="-","N/M",IF(ABS(AB9/D9-1)&lt;0.005,"-",IF(ABS(AB9/D9-1)&gt;=2,"N/M",AB9/D9-1)))</f>
        <v>0.29431548404115015</v>
      </c>
      <c r="AF9" s="182"/>
      <c r="AG9" s="182"/>
      <c r="AH9" s="197"/>
      <c r="AI9" s="181"/>
      <c r="AJ9" s="181"/>
    </row>
    <row r="10" spans="1:36" s="8" customFormat="1" ht="10.5" customHeight="1" x14ac:dyDescent="0.2">
      <c r="A10" s="225" t="s">
        <v>49</v>
      </c>
      <c r="B10" s="225"/>
      <c r="C10" s="225"/>
      <c r="D10" s="52">
        <v>4846</v>
      </c>
      <c r="E10" s="130"/>
      <c r="F10" s="199">
        <v>5096</v>
      </c>
      <c r="G10" s="130"/>
      <c r="H10" s="199">
        <v>5254</v>
      </c>
      <c r="I10" s="130"/>
      <c r="J10" s="199">
        <v>5036</v>
      </c>
      <c r="K10" s="130"/>
      <c r="L10" s="199">
        <v>5278</v>
      </c>
      <c r="M10" s="130"/>
      <c r="N10" s="199">
        <v>5460</v>
      </c>
      <c r="O10" s="130"/>
      <c r="P10" s="193">
        <v>5522</v>
      </c>
      <c r="Q10" s="49"/>
      <c r="R10" s="175">
        <v>5648</v>
      </c>
      <c r="S10" s="49"/>
      <c r="T10" s="175">
        <v>5762</v>
      </c>
      <c r="U10" s="50"/>
      <c r="V10" s="175">
        <v>5705</v>
      </c>
      <c r="W10" s="50"/>
      <c r="X10" s="156">
        <v>6032</v>
      </c>
      <c r="Y10" s="50"/>
      <c r="Z10" s="156">
        <v>5882</v>
      </c>
      <c r="AA10" s="50"/>
      <c r="AB10" s="153">
        <v>6041</v>
      </c>
      <c r="AC10" s="50"/>
      <c r="AD10" s="78">
        <f>IF(Z10="-","N/M",IF(ABS(AB10/Z10-1)&lt;0.005,"-",IF(ABS(AB10/Z10-1)&gt;=2,"N/M",AB10/Z10-1)))</f>
        <v>2.7031621897313896E-2</v>
      </c>
      <c r="AE10" s="51">
        <f>IF(D10="-","N/M",IF(ABS(AB10/D10-1)&lt;0.005,"-",IF(ABS(AB10/D10-1)&gt;=2,"N/M",AB10/D10-1)))</f>
        <v>0.24659513000412714</v>
      </c>
      <c r="AF10" s="182"/>
      <c r="AG10" s="182"/>
      <c r="AH10" s="197"/>
      <c r="AI10" s="181"/>
      <c r="AJ10" s="181"/>
    </row>
    <row r="11" spans="1:36" s="8" customFormat="1" ht="13.5" customHeight="1" x14ac:dyDescent="0.2">
      <c r="A11" s="223" t="s">
        <v>18</v>
      </c>
      <c r="B11" s="223"/>
      <c r="C11" s="223"/>
      <c r="D11" s="149"/>
      <c r="E11" s="21"/>
      <c r="F11" s="149"/>
      <c r="G11" s="21"/>
      <c r="H11" s="149"/>
      <c r="I11" s="21"/>
      <c r="J11" s="149"/>
      <c r="K11" s="21"/>
      <c r="L11" s="149"/>
      <c r="M11" s="21"/>
      <c r="N11" s="149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3"/>
      <c r="AG11" s="48"/>
      <c r="AH11" s="197"/>
      <c r="AI11" s="197"/>
      <c r="AJ11" s="197"/>
    </row>
    <row r="12" spans="1:36" s="8" customFormat="1" ht="10.5" customHeight="1" x14ac:dyDescent="0.2">
      <c r="A12" s="229" t="s">
        <v>7</v>
      </c>
      <c r="B12" s="229"/>
      <c r="C12" s="229"/>
      <c r="D12" s="53">
        <v>8516.6</v>
      </c>
      <c r="E12" s="132"/>
      <c r="F12" s="53">
        <v>8558.1</v>
      </c>
      <c r="G12" s="132"/>
      <c r="H12" s="53">
        <v>8879.5</v>
      </c>
      <c r="I12" s="132"/>
      <c r="J12" s="53">
        <v>9118.4</v>
      </c>
      <c r="K12" s="132"/>
      <c r="L12" s="53">
        <v>8847.5</v>
      </c>
      <c r="M12" s="132"/>
      <c r="N12" s="53">
        <v>9206.2999999999993</v>
      </c>
      <c r="O12" s="132"/>
      <c r="P12" s="54">
        <v>9407.5</v>
      </c>
      <c r="Q12" s="55"/>
      <c r="R12" s="65">
        <v>9572.1</v>
      </c>
      <c r="S12" s="55"/>
      <c r="T12" s="65">
        <v>9737.7000000000007</v>
      </c>
      <c r="U12" s="56"/>
      <c r="V12" s="65">
        <v>9920.5</v>
      </c>
      <c r="W12" s="56"/>
      <c r="X12" s="89">
        <v>9852</v>
      </c>
      <c r="Y12" s="56"/>
      <c r="Z12" s="89">
        <v>10305.4</v>
      </c>
      <c r="AA12" s="56"/>
      <c r="AB12" s="172">
        <v>10101.299999999999</v>
      </c>
      <c r="AC12" s="56"/>
      <c r="AD12" s="57"/>
      <c r="AE12" s="58"/>
      <c r="AF12" s="183"/>
      <c r="AG12" s="48"/>
      <c r="AH12" s="48"/>
      <c r="AI12" s="197"/>
      <c r="AJ12" s="197"/>
    </row>
    <row r="13" spans="1:36" s="8" customFormat="1" ht="10.5" customHeight="1" x14ac:dyDescent="0.2">
      <c r="A13" s="224" t="s">
        <v>21</v>
      </c>
      <c r="B13" s="224"/>
      <c r="C13" s="224"/>
      <c r="D13" s="158">
        <v>14.8</v>
      </c>
      <c r="E13" s="47"/>
      <c r="F13" s="158">
        <v>31.7</v>
      </c>
      <c r="G13" s="47"/>
      <c r="H13" s="158">
        <v>41.7</v>
      </c>
      <c r="I13" s="47"/>
      <c r="J13" s="158">
        <v>10</v>
      </c>
      <c r="K13" s="47"/>
      <c r="L13" s="158">
        <v>31</v>
      </c>
      <c r="M13" s="47"/>
      <c r="N13" s="158">
        <v>33.200000000000003</v>
      </c>
      <c r="O13" s="47"/>
      <c r="P13" s="133">
        <v>29</v>
      </c>
      <c r="Q13" s="44"/>
      <c r="R13" s="133">
        <v>31.5</v>
      </c>
      <c r="S13" s="44"/>
      <c r="T13" s="64">
        <v>30.3</v>
      </c>
      <c r="U13" s="28"/>
      <c r="V13" s="64">
        <v>22.7</v>
      </c>
      <c r="W13" s="28"/>
      <c r="X13" s="90">
        <v>25.5</v>
      </c>
      <c r="Y13" s="28"/>
      <c r="Z13" s="90">
        <v>60.2</v>
      </c>
      <c r="AA13" s="28"/>
      <c r="AB13" s="191">
        <v>30.5</v>
      </c>
      <c r="AC13" s="28"/>
      <c r="AD13" s="33">
        <f>IF(Z13="-","N/M",IF(ABS(AB13/Z13-1)&lt;0.005,"-",IF(ABS(AB13/Z13-1)&gt;=2,"N/M",AB13/Z13-1)))</f>
        <v>-0.49335548172757482</v>
      </c>
      <c r="AE13" s="33">
        <f>IF(D13="-","N/M",IF(ABS(AB13/D13-1)&lt;0.005,"-",IF(ABS(AB13/D13-1)&gt;=2,"N/M",AB13/D13-1)))</f>
        <v>1.0608108108108105</v>
      </c>
      <c r="AF13" s="183"/>
      <c r="AG13" s="182"/>
      <c r="AH13" s="197"/>
      <c r="AI13" s="181"/>
      <c r="AJ13" s="181"/>
    </row>
    <row r="14" spans="1:36" s="8" customFormat="1" ht="10.5" customHeight="1" x14ac:dyDescent="0.2">
      <c r="A14" s="228" t="str">
        <f>IF(D14&lt;0,"Net Market (Losses) Gains","Net Market Gains (Losses)")</f>
        <v>Net Market Gains (Losses)</v>
      </c>
      <c r="B14" s="228"/>
      <c r="C14" s="228"/>
      <c r="D14" s="159">
        <v>26.7</v>
      </c>
      <c r="E14" s="134"/>
      <c r="F14" s="159">
        <v>289.69999999999965</v>
      </c>
      <c r="G14" s="134"/>
      <c r="H14" s="159">
        <v>197.19999999999965</v>
      </c>
      <c r="I14" s="134"/>
      <c r="J14" s="159">
        <v>-280.89999999999964</v>
      </c>
      <c r="K14" s="134"/>
      <c r="L14" s="159">
        <v>327.79999999999927</v>
      </c>
      <c r="M14" s="134"/>
      <c r="N14" s="150">
        <v>168.00000000000074</v>
      </c>
      <c r="O14" s="134"/>
      <c r="P14" s="135">
        <v>135.60000000000036</v>
      </c>
      <c r="Q14" s="66"/>
      <c r="R14" s="67">
        <v>134.10000000000036</v>
      </c>
      <c r="S14" s="49"/>
      <c r="T14" s="67">
        <v>152.49999999999926</v>
      </c>
      <c r="U14" s="50"/>
      <c r="V14" s="67">
        <v>-91.2</v>
      </c>
      <c r="W14" s="50"/>
      <c r="X14" s="91">
        <v>427.9</v>
      </c>
      <c r="Y14" s="50"/>
      <c r="Z14" s="91">
        <v>-264.3</v>
      </c>
      <c r="AA14" s="50"/>
      <c r="AB14" s="99">
        <v>201.3</v>
      </c>
      <c r="AC14" s="50"/>
      <c r="AD14" s="51"/>
      <c r="AE14" s="51"/>
      <c r="AF14" s="183"/>
      <c r="AG14" s="217"/>
      <c r="AH14" s="216"/>
      <c r="AI14" s="197"/>
      <c r="AJ14" s="197"/>
    </row>
    <row r="15" spans="1:36" s="8" customFormat="1" ht="10.5" customHeight="1" thickBot="1" x14ac:dyDescent="0.25">
      <c r="A15" s="227" t="s">
        <v>8</v>
      </c>
      <c r="B15" s="227"/>
      <c r="C15" s="227"/>
      <c r="D15" s="204">
        <v>8558.1</v>
      </c>
      <c r="E15" s="205"/>
      <c r="F15" s="204">
        <v>8879.5</v>
      </c>
      <c r="G15" s="205"/>
      <c r="H15" s="204">
        <v>9118.4</v>
      </c>
      <c r="I15" s="205"/>
      <c r="J15" s="204">
        <v>8847.5</v>
      </c>
      <c r="K15" s="205"/>
      <c r="L15" s="204">
        <v>9206.2999999999993</v>
      </c>
      <c r="M15" s="205"/>
      <c r="N15" s="206">
        <v>9407.5</v>
      </c>
      <c r="O15" s="205"/>
      <c r="P15" s="207">
        <v>9572.1</v>
      </c>
      <c r="Q15" s="208"/>
      <c r="R15" s="209">
        <v>9737.7000000000007</v>
      </c>
      <c r="S15" s="210"/>
      <c r="T15" s="209">
        <v>9920.5</v>
      </c>
      <c r="U15" s="211"/>
      <c r="V15" s="209">
        <v>9852</v>
      </c>
      <c r="W15" s="211"/>
      <c r="X15" s="212">
        <v>10305.4</v>
      </c>
      <c r="Y15" s="211"/>
      <c r="Z15" s="212">
        <v>10101.299999999999</v>
      </c>
      <c r="AA15" s="98"/>
      <c r="AB15" s="213">
        <v>10333.1</v>
      </c>
      <c r="AC15" s="28"/>
      <c r="AD15" s="33">
        <f>IF(Z15="-","N/M",IF(ABS(AB15/Z15-1)&lt;0.005,"-",IF(ABS(AB15/Z15-1)&gt;=2,"N/M",AB15/Z15-1)))</f>
        <v>2.2947541405561767E-2</v>
      </c>
      <c r="AE15" s="33">
        <f>IF(D15="-","N/M",IF(ABS(AB15/D15-1)&lt;0.005,"-",IF(ABS(AB15/D15-1)&gt;=2,"N/M",AB15/D15-1)))</f>
        <v>0.20740584942919571</v>
      </c>
      <c r="AF15" s="183"/>
      <c r="AG15" s="217"/>
      <c r="AH15" s="197"/>
      <c r="AI15" s="181"/>
      <c r="AJ15" s="181"/>
    </row>
    <row r="16" spans="1:36" s="8" customFormat="1" ht="11.25" customHeight="1" thickTop="1" x14ac:dyDescent="0.2">
      <c r="A16" s="226" t="s">
        <v>52</v>
      </c>
      <c r="B16" s="226"/>
      <c r="C16" s="226"/>
      <c r="D16" s="151">
        <v>17.2</v>
      </c>
      <c r="E16" s="136"/>
      <c r="F16" s="151">
        <v>33.4</v>
      </c>
      <c r="G16" s="136"/>
      <c r="H16" s="151">
        <v>45</v>
      </c>
      <c r="I16" s="136"/>
      <c r="J16" s="151">
        <v>1</v>
      </c>
      <c r="K16" s="136"/>
      <c r="L16" s="151">
        <v>31.1</v>
      </c>
      <c r="M16" s="136"/>
      <c r="N16" s="151">
        <v>29.1</v>
      </c>
      <c r="O16" s="136"/>
      <c r="P16" s="137">
        <v>29</v>
      </c>
      <c r="Q16" s="69"/>
      <c r="R16" s="70">
        <v>32.799999999999997</v>
      </c>
      <c r="S16" s="69"/>
      <c r="T16" s="70">
        <v>33.5</v>
      </c>
      <c r="U16" s="71"/>
      <c r="V16" s="70">
        <v>24.6</v>
      </c>
      <c r="W16" s="71"/>
      <c r="X16" s="92">
        <v>28.8</v>
      </c>
      <c r="Y16" s="71"/>
      <c r="Z16" s="92">
        <v>61.4</v>
      </c>
      <c r="AA16" s="71"/>
      <c r="AB16" s="72">
        <v>30.6</v>
      </c>
      <c r="AC16" s="71"/>
      <c r="AD16" s="155">
        <f>IF(Z16="-","N/M",IF(ABS(AB16/Z16-1)&lt;0.005,"-",IF(ABS(AB16/Z16-1)&gt;=2,"N/M",AB16/Z16-1)))</f>
        <v>-0.50162866449511401</v>
      </c>
      <c r="AE16" s="155">
        <f>IF(D16="-","N/M",IF(ABS(AB16/D16-1)&lt;0.005,"-",IF(ABS(AB16/D16-1)&gt;=2,"N/M",AB16/D16-1)))</f>
        <v>0.77906976744186052</v>
      </c>
      <c r="AF16" s="184"/>
      <c r="AG16" s="217"/>
      <c r="AH16" s="197"/>
      <c r="AI16" s="181"/>
      <c r="AJ16" s="181"/>
    </row>
    <row r="17" spans="1:39" s="8" customFormat="1" ht="10.5" customHeight="1" x14ac:dyDescent="0.2">
      <c r="A17" s="227" t="s">
        <v>44</v>
      </c>
      <c r="B17" s="227"/>
      <c r="C17" s="227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8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3"/>
      <c r="AG17" s="217"/>
      <c r="AH17" s="48"/>
      <c r="AI17" s="197"/>
      <c r="AJ17" s="197"/>
      <c r="AK17" s="203"/>
      <c r="AL17" s="197"/>
      <c r="AM17" s="196"/>
    </row>
    <row r="18" spans="1:39" s="8" customFormat="1" ht="10.5" customHeight="1" x14ac:dyDescent="0.2">
      <c r="A18" s="221" t="s">
        <v>2</v>
      </c>
      <c r="B18" s="221"/>
      <c r="C18" s="221"/>
      <c r="D18" s="177">
        <v>584.1</v>
      </c>
      <c r="E18" s="139"/>
      <c r="F18" s="177">
        <v>601.79999999999995</v>
      </c>
      <c r="G18" s="139"/>
      <c r="H18" s="177">
        <v>618.5</v>
      </c>
      <c r="I18" s="139"/>
      <c r="J18" s="177">
        <v>602.20000000000005</v>
      </c>
      <c r="K18" s="139"/>
      <c r="L18" s="177">
        <v>624</v>
      </c>
      <c r="M18" s="139"/>
      <c r="N18" s="177">
        <v>632.9</v>
      </c>
      <c r="O18" s="139"/>
      <c r="P18" s="173">
        <v>649.1</v>
      </c>
      <c r="Q18" s="75"/>
      <c r="R18" s="140">
        <v>663.7</v>
      </c>
      <c r="S18" s="75"/>
      <c r="T18" s="140">
        <v>675.1</v>
      </c>
      <c r="U18" s="76"/>
      <c r="V18" s="140">
        <v>665.6</v>
      </c>
      <c r="W18" s="76"/>
      <c r="X18" s="93">
        <v>688.9</v>
      </c>
      <c r="Y18" s="76"/>
      <c r="Z18" s="93">
        <v>682</v>
      </c>
      <c r="AA18" s="76"/>
      <c r="AB18" s="77">
        <v>698.7</v>
      </c>
      <c r="AC18" s="76"/>
      <c r="AD18" s="78">
        <f>IF(Z18="-","N/M",IF(ABS(AB18/Z18-1)&lt;0.005,"-",IF(ABS(AB18/Z18-1)&gt;=2,"N/M",AB18/Z18-1)))</f>
        <v>2.4486803519061739E-2</v>
      </c>
      <c r="AE18" s="51">
        <f>IF(D18="-","N/M",IF(ABS(AB18/D18-1)&lt;0.005,"-",IF(ABS(AB18/D18-1)&gt;=2,"N/M",AB18/D18-1)))</f>
        <v>0.19619928094504369</v>
      </c>
      <c r="AF18" s="185"/>
      <c r="AG18" s="182"/>
      <c r="AH18" s="197"/>
      <c r="AI18" s="181"/>
      <c r="AJ18" s="181"/>
      <c r="AK18" s="203"/>
      <c r="AL18" s="197"/>
      <c r="AM18" s="201"/>
    </row>
    <row r="19" spans="1:39" s="8" customFormat="1" ht="10.5" customHeight="1" x14ac:dyDescent="0.2">
      <c r="A19" s="230" t="s">
        <v>57</v>
      </c>
      <c r="B19" s="230"/>
      <c r="C19" s="230"/>
      <c r="D19" s="22">
        <v>3780.4</v>
      </c>
      <c r="E19" s="131"/>
      <c r="F19" s="22">
        <v>3902.5</v>
      </c>
      <c r="G19" s="131"/>
      <c r="H19" s="22">
        <v>4009.5</v>
      </c>
      <c r="I19" s="131"/>
      <c r="J19" s="22">
        <v>3893.9</v>
      </c>
      <c r="K19" s="131"/>
      <c r="L19" s="22">
        <v>4027.3</v>
      </c>
      <c r="M19" s="131"/>
      <c r="N19" s="22">
        <v>4090</v>
      </c>
      <c r="O19" s="131"/>
      <c r="P19" s="38">
        <v>4185.3999999999996</v>
      </c>
      <c r="Q19" s="44"/>
      <c r="R19" s="23">
        <v>4268.1000000000004</v>
      </c>
      <c r="S19" s="44"/>
      <c r="T19" s="23">
        <v>4343.8</v>
      </c>
      <c r="U19" s="28"/>
      <c r="V19" s="23">
        <v>4303.3</v>
      </c>
      <c r="W19" s="28"/>
      <c r="X19" s="94">
        <v>4489.2</v>
      </c>
      <c r="Y19" s="28"/>
      <c r="Z19" s="94">
        <v>4379.7</v>
      </c>
      <c r="AA19" s="28"/>
      <c r="AB19" s="73">
        <v>4496.6000000000004</v>
      </c>
      <c r="AC19" s="28"/>
      <c r="AD19" s="33">
        <f>IF(Z19="-","N/M",IF(ABS(AB19/Z19-1)&lt;0.005,"-",IF(ABS(AB19/Z19-1)&gt;=2,"N/M",AB19/Z19-1)))</f>
        <v>2.6691325889901307E-2</v>
      </c>
      <c r="AE19" s="33">
        <f>IF(D19="-","N/M",IF(ABS(AB19/D19-1)&lt;0.005,"-",IF(ABS(AB19/D19-1)&gt;=2,"N/M",AB19/D19-1)))</f>
        <v>0.18945085176171839</v>
      </c>
      <c r="AF19" s="185"/>
      <c r="AG19" s="182"/>
      <c r="AH19" s="197"/>
      <c r="AI19" s="181"/>
      <c r="AJ19" s="181"/>
      <c r="AK19" s="197"/>
      <c r="AL19" s="48"/>
      <c r="AM19" s="201"/>
    </row>
    <row r="20" spans="1:39" s="8" customFormat="1" ht="13.5" customHeight="1" x14ac:dyDescent="0.2">
      <c r="A20" s="231" t="s">
        <v>19</v>
      </c>
      <c r="B20" s="231"/>
      <c r="C20" s="231"/>
      <c r="D20" s="160"/>
      <c r="E20" s="141"/>
      <c r="F20" s="160"/>
      <c r="G20" s="141"/>
      <c r="H20" s="160"/>
      <c r="I20" s="141"/>
      <c r="J20" s="160"/>
      <c r="K20" s="141"/>
      <c r="L20" s="160"/>
      <c r="M20" s="141"/>
      <c r="N20" s="160"/>
      <c r="O20" s="141"/>
      <c r="P20" s="160"/>
      <c r="Q20" s="141"/>
      <c r="R20" s="160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3"/>
      <c r="AG20" s="48"/>
      <c r="AH20" s="48"/>
      <c r="AI20" s="197"/>
      <c r="AJ20" s="197"/>
      <c r="AK20" s="197"/>
      <c r="AL20" s="197"/>
      <c r="AM20" s="201"/>
    </row>
    <row r="21" spans="1:39" s="8" customFormat="1" ht="10.5" customHeight="1" x14ac:dyDescent="0.2">
      <c r="A21" s="224" t="s">
        <v>50</v>
      </c>
      <c r="B21" s="224"/>
      <c r="C21" s="224"/>
      <c r="D21" s="20">
        <v>35017</v>
      </c>
      <c r="E21" s="131"/>
      <c r="F21" s="20">
        <v>35127</v>
      </c>
      <c r="G21" s="131"/>
      <c r="H21" s="20">
        <v>35301</v>
      </c>
      <c r="I21" s="131"/>
      <c r="J21" s="20">
        <v>35426</v>
      </c>
      <c r="K21" s="131"/>
      <c r="L21" s="20">
        <v>35524</v>
      </c>
      <c r="M21" s="131"/>
      <c r="N21" s="20">
        <v>35612</v>
      </c>
      <c r="O21" s="131"/>
      <c r="P21" s="37">
        <v>35743</v>
      </c>
      <c r="Q21" s="44"/>
      <c r="R21" s="45">
        <v>35859</v>
      </c>
      <c r="S21" s="44"/>
      <c r="T21" s="45">
        <v>35982</v>
      </c>
      <c r="U21" s="28"/>
      <c r="V21" s="45">
        <v>36073</v>
      </c>
      <c r="W21" s="28"/>
      <c r="X21" s="87">
        <v>36222</v>
      </c>
      <c r="Y21" s="28"/>
      <c r="Z21" s="87">
        <v>36456</v>
      </c>
      <c r="AA21" s="28"/>
      <c r="AB21" s="32">
        <v>36709</v>
      </c>
      <c r="AC21" s="28"/>
      <c r="AD21" s="33">
        <f>IF(Z21="-","N/M",IF(ABS(AB21/Z21-1)&lt;0.005,"-",IF(ABS(AB21/Z21-1)&gt;=2,"N/M",AB21/Z21-1)))</f>
        <v>6.9398727232827806E-3</v>
      </c>
      <c r="AE21" s="33">
        <f>IF(D21="-","N/M",IF(ABS(AB21/D21-1)&lt;0.005,"-",IF(ABS(AB21/D21-1)&gt;=2,"N/M",AB21/D21-1)))</f>
        <v>4.8319387725961782E-2</v>
      </c>
      <c r="AF21" s="183"/>
      <c r="AG21" s="182"/>
      <c r="AH21" s="197"/>
      <c r="AI21" s="181"/>
      <c r="AJ21" s="181"/>
      <c r="AK21" s="203"/>
      <c r="AL21" s="197"/>
    </row>
    <row r="22" spans="1:39" s="8" customFormat="1" ht="10.5" customHeight="1" x14ac:dyDescent="0.2">
      <c r="A22" s="221" t="s">
        <v>45</v>
      </c>
      <c r="B22" s="221"/>
      <c r="C22" s="221"/>
      <c r="D22" s="80">
        <v>1856</v>
      </c>
      <c r="E22" s="139"/>
      <c r="F22" s="80">
        <v>1871</v>
      </c>
      <c r="G22" s="139"/>
      <c r="H22" s="80">
        <v>1885</v>
      </c>
      <c r="I22" s="139"/>
      <c r="J22" s="80">
        <v>1901</v>
      </c>
      <c r="K22" s="139"/>
      <c r="L22" s="80">
        <v>1916</v>
      </c>
      <c r="M22" s="139"/>
      <c r="N22" s="80">
        <v>1931</v>
      </c>
      <c r="O22" s="139"/>
      <c r="P22" s="81">
        <v>1937</v>
      </c>
      <c r="Q22" s="75"/>
      <c r="R22" s="79">
        <v>1940</v>
      </c>
      <c r="S22" s="75"/>
      <c r="T22" s="79">
        <v>1954</v>
      </c>
      <c r="U22" s="76"/>
      <c r="V22" s="79">
        <v>1967</v>
      </c>
      <c r="W22" s="76"/>
      <c r="X22" s="96">
        <v>1980</v>
      </c>
      <c r="Y22" s="76"/>
      <c r="Z22" s="96">
        <v>1998</v>
      </c>
      <c r="AA22" s="76"/>
      <c r="AB22" s="82">
        <v>2019</v>
      </c>
      <c r="AC22" s="76"/>
      <c r="AD22" s="78">
        <f>IF(Z22="-","N/M",IF(ABS(AB22/Z22-1)&lt;0.005,"-",IF(ABS(AB22/Z22-1)&gt;=2,"N/M",AB22/Z22-1)))</f>
        <v>1.0510510510510551E-2</v>
      </c>
      <c r="AE22" s="51">
        <f>IF(D22="-","N/M",IF(ABS(AB22/D22-1)&lt;0.005,"-",IF(ABS(AB22/D22-1)&gt;=2,"N/M",AB22/D22-1)))</f>
        <v>8.782327586206895E-2</v>
      </c>
      <c r="AF22" s="183"/>
      <c r="AG22" s="182"/>
      <c r="AH22" s="197"/>
      <c r="AI22" s="181"/>
      <c r="AJ22" s="181"/>
    </row>
    <row r="23" spans="1:39" s="8" customFormat="1" ht="10.5" customHeight="1" x14ac:dyDescent="0.2">
      <c r="A23" s="224" t="s">
        <v>58</v>
      </c>
      <c r="B23" s="224"/>
      <c r="C23" s="224"/>
      <c r="D23" s="20">
        <v>5226</v>
      </c>
      <c r="E23" s="131"/>
      <c r="F23" s="20">
        <v>5268</v>
      </c>
      <c r="G23" s="131"/>
      <c r="H23" s="20">
        <v>5277</v>
      </c>
      <c r="I23" s="131"/>
      <c r="J23" s="20">
        <v>5282</v>
      </c>
      <c r="K23" s="131"/>
      <c r="L23" s="20">
        <v>5345</v>
      </c>
      <c r="M23" s="131"/>
      <c r="N23" s="20">
        <v>5363</v>
      </c>
      <c r="O23" s="131"/>
      <c r="P23" s="37">
        <v>5382</v>
      </c>
      <c r="Q23" s="44"/>
      <c r="R23" s="45">
        <v>5373</v>
      </c>
      <c r="S23" s="44"/>
      <c r="T23" s="45">
        <v>5388</v>
      </c>
      <c r="U23" s="28"/>
      <c r="V23" s="45">
        <v>5407</v>
      </c>
      <c r="W23" s="28"/>
      <c r="X23" s="87">
        <v>5393</v>
      </c>
      <c r="Y23" s="28"/>
      <c r="Z23" s="87">
        <v>5399</v>
      </c>
      <c r="AA23" s="28"/>
      <c r="AB23" s="32">
        <v>5450</v>
      </c>
      <c r="AC23" s="28"/>
      <c r="AD23" s="33">
        <f>IF(Z23="-","N/M",IF(ABS(AB23/Z23-1)&lt;0.005,"-",IF(ABS(AB23/Z23-1)&gt;=2,"N/M",AB23/Z23-1)))</f>
        <v>9.4461937395813322E-3</v>
      </c>
      <c r="AE23" s="33">
        <f>IF(D23="-","N/M",IF(ABS(AB23/D23-1)&lt;0.005,"-",IF(ABS(AB23/D23-1)&gt;=2,"N/M",AB23/D23-1)))</f>
        <v>4.2862610026789039E-2</v>
      </c>
      <c r="AF23" s="183"/>
      <c r="AG23" s="182"/>
      <c r="AH23" s="197"/>
      <c r="AI23" s="181"/>
      <c r="AJ23" s="181"/>
    </row>
    <row r="24" spans="1:39" s="8" customFormat="1" ht="13.5" customHeight="1" x14ac:dyDescent="0.2">
      <c r="A24" s="231" t="s">
        <v>1</v>
      </c>
      <c r="B24" s="231"/>
      <c r="C24" s="231"/>
      <c r="D24" s="80"/>
      <c r="E24" s="139"/>
      <c r="F24" s="80"/>
      <c r="G24" s="139"/>
      <c r="H24" s="80"/>
      <c r="I24" s="139"/>
      <c r="J24" s="80"/>
      <c r="K24" s="139"/>
      <c r="L24" s="80"/>
      <c r="M24" s="139"/>
      <c r="N24" s="80"/>
      <c r="O24" s="139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3"/>
      <c r="AG24" s="48"/>
      <c r="AH24" s="48"/>
      <c r="AI24" s="197"/>
      <c r="AJ24" s="197"/>
    </row>
    <row r="25" spans="1:39" s="8" customFormat="1" ht="10.5" customHeight="1" x14ac:dyDescent="0.2">
      <c r="A25" s="230" t="s">
        <v>42</v>
      </c>
      <c r="B25" s="230"/>
      <c r="C25" s="230"/>
      <c r="D25" s="20">
        <v>366</v>
      </c>
      <c r="E25" s="131"/>
      <c r="F25" s="74">
        <v>345</v>
      </c>
      <c r="G25" s="131"/>
      <c r="H25" s="74">
        <v>383</v>
      </c>
      <c r="I25" s="131"/>
      <c r="J25" s="20">
        <v>361</v>
      </c>
      <c r="K25" s="131"/>
      <c r="L25" s="20">
        <v>314</v>
      </c>
      <c r="M25" s="131"/>
      <c r="N25" s="20">
        <v>310</v>
      </c>
      <c r="O25" s="131"/>
      <c r="P25" s="37">
        <v>327</v>
      </c>
      <c r="Q25" s="44"/>
      <c r="R25" s="45">
        <v>324</v>
      </c>
      <c r="S25" s="44"/>
      <c r="T25" s="45">
        <v>321</v>
      </c>
      <c r="U25" s="28"/>
      <c r="V25" s="45">
        <v>331</v>
      </c>
      <c r="W25" s="28"/>
      <c r="X25" s="87">
        <v>357</v>
      </c>
      <c r="Y25" s="28"/>
      <c r="Z25" s="87">
        <v>431</v>
      </c>
      <c r="AA25" s="28"/>
      <c r="AB25" s="32">
        <v>433</v>
      </c>
      <c r="AC25" s="28"/>
      <c r="AD25" s="33" t="str">
        <f>IF(Z25="-","N/M",IF(ABS(AB25/Z25-1)&lt;0.005,"-",IF(ABS(AB25/Z25-1)&gt;=2,"N/M",AB25/Z25-1)))</f>
        <v>-</v>
      </c>
      <c r="AE25" s="33">
        <f>IF(D25="-","N/M",IF(ABS(AB25/D25-1)&lt;0.005,"-",IF(ABS(AB25/D25-1)&gt;=2,"N/M",AB25/D25-1)))</f>
        <v>0.18306010928961758</v>
      </c>
      <c r="AF25" s="183"/>
      <c r="AG25" s="182"/>
      <c r="AH25" s="197"/>
      <c r="AI25" s="181"/>
      <c r="AJ25" s="181"/>
    </row>
    <row r="26" spans="1:39" s="8" customFormat="1" ht="10.5" customHeight="1" x14ac:dyDescent="0.2">
      <c r="A26" s="221" t="s">
        <v>59</v>
      </c>
      <c r="B26" s="221"/>
      <c r="C26" s="221"/>
      <c r="D26" s="83">
        <v>0.105</v>
      </c>
      <c r="E26" s="139"/>
      <c r="F26" s="83">
        <v>0.10199999999999999</v>
      </c>
      <c r="G26" s="139"/>
      <c r="H26" s="83">
        <v>0.1</v>
      </c>
      <c r="I26" s="139"/>
      <c r="J26" s="83">
        <v>0.10199999999999999</v>
      </c>
      <c r="K26" s="139"/>
      <c r="L26" s="83">
        <v>9.9000000000000005E-2</v>
      </c>
      <c r="M26" s="139"/>
      <c r="N26" s="83">
        <v>9.7000000000000003E-2</v>
      </c>
      <c r="O26" s="139"/>
      <c r="P26" s="84">
        <v>9.6000000000000002E-2</v>
      </c>
      <c r="Q26" s="75"/>
      <c r="R26" s="84">
        <v>9.5000000000000001E-2</v>
      </c>
      <c r="S26" s="75"/>
      <c r="T26" s="84">
        <v>9.5000000000000001E-2</v>
      </c>
      <c r="U26" s="76"/>
      <c r="V26" s="84">
        <v>9.8000000000000004E-2</v>
      </c>
      <c r="W26" s="76"/>
      <c r="X26" s="97">
        <v>9.5000000000000001E-2</v>
      </c>
      <c r="Y26" s="76"/>
      <c r="Z26" s="97">
        <v>0.10100000000000001</v>
      </c>
      <c r="AA26" s="76"/>
      <c r="AB26" s="105">
        <v>9.8000000000000004E-2</v>
      </c>
      <c r="AC26" s="76"/>
      <c r="AD26" s="107" t="str">
        <f>IF(AB26=Z26,"-",TEXT((AB26-Z26)*10000,"###;(###)") &amp; " bp")</f>
        <v>(30) bp</v>
      </c>
      <c r="AE26" s="107" t="str">
        <f>TEXT((AB26-D26)*10000,"###;(###)") &amp; " bp"</f>
        <v>(70) bp</v>
      </c>
      <c r="AF26" s="183"/>
      <c r="AG26" s="218"/>
      <c r="AH26" s="219"/>
      <c r="AI26" s="219"/>
      <c r="AJ26" s="219"/>
    </row>
    <row r="27" spans="1:39" s="8" customFormat="1" ht="10.5" customHeight="1" x14ac:dyDescent="0.2">
      <c r="A27" s="230" t="s">
        <v>35</v>
      </c>
      <c r="B27" s="230"/>
      <c r="C27" s="230"/>
      <c r="D27" s="101">
        <v>0.218</v>
      </c>
      <c r="E27" s="131"/>
      <c r="F27" s="101">
        <v>0.222</v>
      </c>
      <c r="G27" s="131"/>
      <c r="H27" s="101">
        <v>0.219</v>
      </c>
      <c r="I27" s="131"/>
      <c r="J27" s="101">
        <v>0.221</v>
      </c>
      <c r="K27" s="131"/>
      <c r="L27" s="101">
        <v>0.219</v>
      </c>
      <c r="M27" s="131"/>
      <c r="N27" s="101">
        <v>0.21299999999999999</v>
      </c>
      <c r="O27" s="131"/>
      <c r="P27" s="102">
        <v>0.21199999999999999</v>
      </c>
      <c r="Q27" s="44"/>
      <c r="R27" s="103">
        <v>0.20799999999999999</v>
      </c>
      <c r="S27" s="44"/>
      <c r="T27" s="103">
        <v>0.215</v>
      </c>
      <c r="U27" s="28"/>
      <c r="V27" s="103">
        <v>0.214</v>
      </c>
      <c r="W27" s="28"/>
      <c r="X27" s="104">
        <v>0.19700000000000001</v>
      </c>
      <c r="Y27" s="28"/>
      <c r="Z27" s="104">
        <v>0.186</v>
      </c>
      <c r="AA27" s="28"/>
      <c r="AB27" s="106">
        <v>0.193</v>
      </c>
      <c r="AC27" s="28"/>
      <c r="AD27" s="215" t="str">
        <f>IF(AB27=Z27,"-",TEXT((AB27-Z27)*10000,"###;(###)") &amp; " bp")</f>
        <v>70 bp</v>
      </c>
      <c r="AE27" s="33" t="str">
        <f>TEXT((AB27-D27)*10000,"#,##;(#,##)") &amp; " bp"</f>
        <v>(250) bp</v>
      </c>
      <c r="AF27" s="183"/>
      <c r="AG27" s="218"/>
      <c r="AH27" s="219"/>
      <c r="AI27" s="219"/>
      <c r="AJ27" s="219"/>
    </row>
    <row r="28" spans="1:39" s="8" customFormat="1" ht="13.5" customHeight="1" x14ac:dyDescent="0.2">
      <c r="A28" s="234" t="s">
        <v>36</v>
      </c>
      <c r="B28" s="234"/>
      <c r="C28" s="234"/>
      <c r="D28" s="152"/>
      <c r="E28" s="142"/>
      <c r="F28" s="178"/>
      <c r="G28" s="142"/>
      <c r="H28" s="178"/>
      <c r="I28" s="142"/>
      <c r="J28" s="152"/>
      <c r="K28" s="142"/>
      <c r="L28" s="152"/>
      <c r="M28" s="142"/>
      <c r="N28" s="152"/>
      <c r="O28" s="142"/>
      <c r="P28" s="143"/>
      <c r="Q28" s="118"/>
      <c r="R28" s="119"/>
      <c r="S28" s="118"/>
      <c r="T28" s="119"/>
      <c r="U28" s="120"/>
      <c r="V28" s="119"/>
      <c r="W28" s="120"/>
      <c r="X28" s="121"/>
      <c r="Y28" s="120"/>
      <c r="Z28" s="121"/>
      <c r="AA28" s="120"/>
      <c r="AB28" s="122"/>
      <c r="AC28" s="120"/>
      <c r="AD28" s="129"/>
      <c r="AE28" s="129"/>
      <c r="AF28" s="183"/>
      <c r="AG28" s="218"/>
      <c r="AH28" s="219"/>
      <c r="AI28" s="197"/>
      <c r="AJ28" s="197"/>
    </row>
    <row r="29" spans="1:39" s="8" customFormat="1" ht="10.5" customHeight="1" x14ac:dyDescent="0.2">
      <c r="A29" s="239" t="s">
        <v>60</v>
      </c>
      <c r="B29" s="239"/>
      <c r="C29" s="239"/>
      <c r="D29" s="112">
        <v>443694</v>
      </c>
      <c r="E29" s="144"/>
      <c r="F29" s="179">
        <v>434822</v>
      </c>
      <c r="G29" s="144"/>
      <c r="H29" s="179">
        <v>431456</v>
      </c>
      <c r="I29" s="144"/>
      <c r="J29" s="112">
        <v>423532</v>
      </c>
      <c r="K29" s="144"/>
      <c r="L29" s="112">
        <v>415950</v>
      </c>
      <c r="M29" s="144"/>
      <c r="N29" s="112">
        <v>417150</v>
      </c>
      <c r="O29" s="144"/>
      <c r="P29" s="146">
        <v>417379</v>
      </c>
      <c r="Q29" s="47"/>
      <c r="R29" s="46">
        <v>420191</v>
      </c>
      <c r="S29" s="47"/>
      <c r="T29" s="46">
        <v>420203</v>
      </c>
      <c r="U29" s="29"/>
      <c r="V29" s="46">
        <v>422327</v>
      </c>
      <c r="W29" s="29"/>
      <c r="X29" s="34">
        <v>425789</v>
      </c>
      <c r="Y29" s="29"/>
      <c r="Z29" s="34">
        <v>431177</v>
      </c>
      <c r="AA29" s="29"/>
      <c r="AB29" s="31">
        <v>431523</v>
      </c>
      <c r="AC29" s="29"/>
      <c r="AD29" s="33" t="str">
        <f>IF(Z29="-","N/M",IF(ABS(AB29/Z29-1)&lt;0.005,"-",IF(ABS(AB29/Z29-1)&gt;=2,"N/M",AB29/Z29-1)))</f>
        <v>-</v>
      </c>
      <c r="AE29" s="33">
        <f>IF(D29="-","N/M",IF(ABS(AB29/D29-1)&lt;0.005,"-",IF(ABS(AB29/D29-1)&gt;=2,"N/M",AB29/D29-1)))</f>
        <v>-2.7431067357232664E-2</v>
      </c>
      <c r="AF29" s="183"/>
      <c r="AG29" s="182"/>
      <c r="AH29" s="197"/>
      <c r="AI29" s="181"/>
      <c r="AJ29" s="181"/>
    </row>
    <row r="30" spans="1:39" s="8" customFormat="1" ht="10.5" customHeight="1" x14ac:dyDescent="0.2">
      <c r="A30" s="221" t="s">
        <v>43</v>
      </c>
      <c r="B30" s="221"/>
      <c r="C30" s="221"/>
      <c r="D30" s="117">
        <v>61368</v>
      </c>
      <c r="E30" s="117"/>
      <c r="F30" s="117">
        <v>63600</v>
      </c>
      <c r="G30" s="117"/>
      <c r="H30" s="117">
        <v>66425</v>
      </c>
      <c r="I30" s="117"/>
      <c r="J30" s="117">
        <v>68827</v>
      </c>
      <c r="K30" s="117"/>
      <c r="L30" s="117">
        <v>67614</v>
      </c>
      <c r="M30" s="117"/>
      <c r="N30" s="117">
        <v>69730</v>
      </c>
      <c r="O30" s="117"/>
      <c r="P30" s="117">
        <v>73206</v>
      </c>
      <c r="Q30" s="117"/>
      <c r="R30" s="117">
        <v>73326</v>
      </c>
      <c r="S30" s="117"/>
      <c r="T30" s="117">
        <v>72755</v>
      </c>
      <c r="U30" s="117"/>
      <c r="V30" s="117">
        <v>74105</v>
      </c>
      <c r="W30" s="117"/>
      <c r="X30" s="117">
        <v>76932</v>
      </c>
      <c r="Y30" s="117"/>
      <c r="Z30" s="117">
        <v>81507</v>
      </c>
      <c r="AA30" s="117"/>
      <c r="AB30" s="198">
        <v>82551</v>
      </c>
      <c r="AC30" s="161"/>
      <c r="AD30" s="78">
        <f>IF(Z30="-","N/M",IF(ABS(AB30/Z30-1)&lt;0.005,"-",IF(ABS(AB30/Z30-1)&gt;=2,"N/M",AB30/Z30-1)))</f>
        <v>1.2808715815819438E-2</v>
      </c>
      <c r="AE30" s="51">
        <f>IF(D30="-","N/M",IF(ABS(AB30/D30-1)&lt;0.005,"-",IF(ABS(AB30/D30-1)&gt;=2,"N/M",AB30/D30-1)))</f>
        <v>0.34517989831834184</v>
      </c>
      <c r="AF30" s="183"/>
      <c r="AG30" s="182"/>
      <c r="AH30" s="197"/>
      <c r="AI30" s="181"/>
      <c r="AJ30" s="181"/>
    </row>
    <row r="31" spans="1:39" s="8" customFormat="1" ht="10.5" customHeight="1" x14ac:dyDescent="0.2">
      <c r="A31" s="239" t="s">
        <v>61</v>
      </c>
      <c r="B31" s="239"/>
      <c r="C31" s="239"/>
      <c r="D31" s="162">
        <v>95553</v>
      </c>
      <c r="E31" s="115"/>
      <c r="F31" s="163">
        <v>92075</v>
      </c>
      <c r="G31" s="115"/>
      <c r="H31" s="163">
        <v>90774</v>
      </c>
      <c r="I31" s="115"/>
      <c r="J31" s="163">
        <v>88819</v>
      </c>
      <c r="K31" s="115"/>
      <c r="L31" s="163">
        <v>86844</v>
      </c>
      <c r="M31" s="115"/>
      <c r="N31" s="163">
        <v>85195</v>
      </c>
      <c r="O31" s="115"/>
      <c r="P31" s="164">
        <v>83979</v>
      </c>
      <c r="Q31" s="44"/>
      <c r="R31" s="165">
        <v>82806</v>
      </c>
      <c r="S31" s="44"/>
      <c r="T31" s="165">
        <v>82336</v>
      </c>
      <c r="U31" s="28"/>
      <c r="V31" s="165">
        <v>83261</v>
      </c>
      <c r="W31" s="28"/>
      <c r="X31" s="166">
        <v>84385</v>
      </c>
      <c r="Y31" s="28"/>
      <c r="Z31" s="166">
        <v>85384</v>
      </c>
      <c r="AA31" s="28"/>
      <c r="AB31" s="32">
        <v>84790</v>
      </c>
      <c r="AC31" s="28"/>
      <c r="AD31" s="33">
        <f>IF(Z31="-","N/M",IF(ABS(AB31/Z31-1)&lt;0.005,"-",IF(ABS(AB31/Z31-1)&gt;=2,"N/M",AB31/Z31-1)))</f>
        <v>-6.9568068959056095E-3</v>
      </c>
      <c r="AE31" s="33">
        <f>IF(D31="-","N/M",IF(ABS(AB31/D31-1)&lt;0.005,"-",IF(ABS(AB31/D31-1)&gt;=2,"N/M",AB31/D31-1)))</f>
        <v>-0.11263905895157666</v>
      </c>
      <c r="AF31" s="183"/>
      <c r="AG31" s="182"/>
      <c r="AH31" s="197"/>
      <c r="AI31" s="181"/>
      <c r="AJ31" s="181"/>
    </row>
    <row r="32" spans="1:39" s="8" customFormat="1" ht="12.95" customHeight="1" x14ac:dyDescent="0.2">
      <c r="A32" s="237" t="s">
        <v>5</v>
      </c>
      <c r="B32" s="237"/>
      <c r="C32" s="237"/>
      <c r="D32" s="152"/>
      <c r="E32" s="142"/>
      <c r="F32" s="178"/>
      <c r="G32" s="142"/>
      <c r="H32" s="178"/>
      <c r="I32" s="142"/>
      <c r="J32" s="152"/>
      <c r="K32" s="142"/>
      <c r="L32" s="152"/>
      <c r="M32" s="142"/>
      <c r="N32" s="152"/>
      <c r="O32" s="142"/>
      <c r="P32" s="143"/>
      <c r="Q32" s="118"/>
      <c r="R32" s="119"/>
      <c r="S32" s="118"/>
      <c r="T32" s="119"/>
      <c r="U32" s="120"/>
      <c r="V32" s="119"/>
      <c r="W32" s="120"/>
      <c r="X32" s="121"/>
      <c r="Y32" s="120"/>
      <c r="Z32" s="121"/>
      <c r="AA32" s="120"/>
      <c r="AB32" s="122"/>
      <c r="AC32" s="120"/>
      <c r="AD32" s="129"/>
      <c r="AE32" s="129"/>
      <c r="AF32" s="183"/>
      <c r="AG32" s="48"/>
      <c r="AH32" s="48"/>
      <c r="AI32" s="197"/>
      <c r="AJ32" s="197"/>
    </row>
    <row r="33" spans="1:36" s="8" customFormat="1" ht="12.95" customHeight="1" x14ac:dyDescent="0.2">
      <c r="A33" s="238" t="s">
        <v>62</v>
      </c>
      <c r="B33" s="238"/>
      <c r="C33" s="238"/>
      <c r="D33" s="152"/>
      <c r="E33" s="142"/>
      <c r="F33" s="178"/>
      <c r="G33" s="142"/>
      <c r="H33" s="178"/>
      <c r="I33" s="142"/>
      <c r="J33" s="152"/>
      <c r="K33" s="142"/>
      <c r="L33" s="152"/>
      <c r="M33" s="142"/>
      <c r="N33" s="152"/>
      <c r="O33" s="142"/>
      <c r="P33" s="143"/>
      <c r="Q33" s="118"/>
      <c r="R33" s="119"/>
      <c r="S33" s="118"/>
      <c r="T33" s="119"/>
      <c r="U33" s="120"/>
      <c r="V33" s="119"/>
      <c r="W33" s="120"/>
      <c r="X33" s="121"/>
      <c r="Y33" s="120"/>
      <c r="Z33" s="121"/>
      <c r="AA33" s="120"/>
      <c r="AB33" s="122"/>
      <c r="AC33" s="120"/>
      <c r="AD33" s="129"/>
      <c r="AE33" s="129"/>
      <c r="AF33" s="183"/>
      <c r="AG33" s="48"/>
      <c r="AH33" s="48"/>
      <c r="AJ33" s="48"/>
    </row>
    <row r="34" spans="1:36" s="8" customFormat="1" ht="10.5" customHeight="1" x14ac:dyDescent="0.2">
      <c r="A34" s="224" t="s">
        <v>37</v>
      </c>
      <c r="B34" s="224"/>
      <c r="C34" s="224"/>
      <c r="D34" s="25">
        <v>8182</v>
      </c>
      <c r="E34" s="144"/>
      <c r="F34" s="25">
        <v>7624</v>
      </c>
      <c r="G34" s="144"/>
      <c r="H34" s="25">
        <v>10379</v>
      </c>
      <c r="I34" s="144"/>
      <c r="J34" s="25">
        <v>3472</v>
      </c>
      <c r="K34" s="144"/>
      <c r="L34" s="25">
        <v>5734</v>
      </c>
      <c r="M34" s="144"/>
      <c r="N34" s="25">
        <v>3379</v>
      </c>
      <c r="O34" s="144"/>
      <c r="P34" s="25">
        <v>10908</v>
      </c>
      <c r="Q34" s="108"/>
      <c r="R34" s="25">
        <v>5609</v>
      </c>
      <c r="S34" s="108"/>
      <c r="T34" s="25">
        <v>5217</v>
      </c>
      <c r="U34" s="109"/>
      <c r="V34" s="25">
        <v>7176</v>
      </c>
      <c r="W34" s="109"/>
      <c r="X34" s="25">
        <v>13226</v>
      </c>
      <c r="Y34" s="109"/>
      <c r="Z34" s="25">
        <v>14805</v>
      </c>
      <c r="AA34" s="109"/>
      <c r="AB34" s="167">
        <v>10050</v>
      </c>
      <c r="AC34" s="109"/>
      <c r="AD34" s="48"/>
      <c r="AE34" s="110"/>
      <c r="AF34" s="186"/>
      <c r="AG34" s="48"/>
      <c r="AH34" s="48"/>
      <c r="AJ34" s="48"/>
    </row>
    <row r="35" spans="1:36" s="8" customFormat="1" ht="10.5" customHeight="1" x14ac:dyDescent="0.2">
      <c r="A35" s="236" t="s">
        <v>11</v>
      </c>
      <c r="B35" s="236"/>
      <c r="C35" s="236"/>
      <c r="D35" s="123">
        <v>-501</v>
      </c>
      <c r="E35" s="142"/>
      <c r="F35" s="123">
        <v>-1330</v>
      </c>
      <c r="G35" s="142"/>
      <c r="H35" s="123">
        <v>-439</v>
      </c>
      <c r="I35" s="142"/>
      <c r="J35" s="123">
        <v>-703</v>
      </c>
      <c r="K35" s="142"/>
      <c r="L35" s="123">
        <v>-558</v>
      </c>
      <c r="M35" s="142"/>
      <c r="N35" s="123">
        <v>-843</v>
      </c>
      <c r="O35" s="142"/>
      <c r="P35" s="123">
        <v>-1155</v>
      </c>
      <c r="Q35" s="118"/>
      <c r="R35" s="123">
        <v>-1377</v>
      </c>
      <c r="S35" s="118"/>
      <c r="T35" s="123">
        <v>-432</v>
      </c>
      <c r="U35" s="120"/>
      <c r="V35" s="123">
        <v>-1397</v>
      </c>
      <c r="W35" s="120"/>
      <c r="X35" s="123">
        <v>-329</v>
      </c>
      <c r="Y35" s="120"/>
      <c r="Z35" s="123">
        <v>124</v>
      </c>
      <c r="AA35" s="120"/>
      <c r="AB35" s="168">
        <v>-1324</v>
      </c>
      <c r="AC35" s="120"/>
      <c r="AD35" s="129"/>
      <c r="AE35" s="121"/>
      <c r="AF35" s="186"/>
      <c r="AG35" s="48"/>
      <c r="AH35" s="48"/>
      <c r="AJ35" s="48"/>
    </row>
    <row r="36" spans="1:36" s="8" customFormat="1" ht="10.5" customHeight="1" x14ac:dyDescent="0.2">
      <c r="A36" s="224" t="s">
        <v>38</v>
      </c>
      <c r="B36" s="224"/>
      <c r="C36" s="224"/>
      <c r="D36" s="25">
        <v>7510</v>
      </c>
      <c r="E36" s="24"/>
      <c r="F36" s="25">
        <v>9883</v>
      </c>
      <c r="G36" s="24"/>
      <c r="H36" s="25">
        <v>7561</v>
      </c>
      <c r="I36" s="24"/>
      <c r="J36" s="25">
        <v>5949</v>
      </c>
      <c r="K36" s="24"/>
      <c r="L36" s="25">
        <v>5854</v>
      </c>
      <c r="M36" s="24"/>
      <c r="N36" s="25">
        <v>6346</v>
      </c>
      <c r="O36" s="24"/>
      <c r="P36" s="25">
        <v>8651</v>
      </c>
      <c r="Q36" s="111"/>
      <c r="R36" s="25">
        <v>10919</v>
      </c>
      <c r="S36" s="111"/>
      <c r="T36" s="25">
        <v>11015</v>
      </c>
      <c r="U36" s="113"/>
      <c r="V36" s="25">
        <v>10442</v>
      </c>
      <c r="W36" s="113"/>
      <c r="X36" s="25">
        <v>7473</v>
      </c>
      <c r="Y36" s="113"/>
      <c r="Z36" s="25">
        <v>10969</v>
      </c>
      <c r="AA36" s="113"/>
      <c r="AB36" s="167">
        <v>8747</v>
      </c>
      <c r="AC36" s="113"/>
      <c r="AD36" s="48"/>
      <c r="AE36" s="114"/>
      <c r="AF36" s="186"/>
      <c r="AG36" s="48"/>
      <c r="AH36" s="48"/>
      <c r="AJ36" s="48"/>
    </row>
    <row r="37" spans="1:36" s="8" customFormat="1" ht="13.5" customHeight="1" x14ac:dyDescent="0.2">
      <c r="A37" s="234" t="s">
        <v>20</v>
      </c>
      <c r="B37" s="234"/>
      <c r="C37" s="234"/>
      <c r="D37" s="119"/>
      <c r="E37" s="126"/>
      <c r="F37" s="180"/>
      <c r="G37" s="126"/>
      <c r="H37" s="180"/>
      <c r="I37" s="126"/>
      <c r="J37" s="119"/>
      <c r="K37" s="126"/>
      <c r="L37" s="119"/>
      <c r="M37" s="126"/>
      <c r="N37" s="119"/>
      <c r="O37" s="126"/>
      <c r="P37" s="145"/>
      <c r="Q37" s="127"/>
      <c r="R37" s="119"/>
      <c r="S37" s="127"/>
      <c r="T37" s="119"/>
      <c r="U37" s="128"/>
      <c r="V37" s="119"/>
      <c r="W37" s="128"/>
      <c r="X37" s="121"/>
      <c r="Y37" s="128"/>
      <c r="Z37" s="121"/>
      <c r="AA37" s="128"/>
      <c r="AB37" s="122"/>
      <c r="AC37" s="128"/>
      <c r="AD37" s="129"/>
      <c r="AE37" s="129"/>
      <c r="AF37" s="183"/>
      <c r="AG37" s="48"/>
      <c r="AH37" s="48"/>
      <c r="AJ37" s="48"/>
    </row>
    <row r="38" spans="1:36" s="8" customFormat="1" ht="10.5" customHeight="1" x14ac:dyDescent="0.2">
      <c r="A38" s="230" t="s">
        <v>63</v>
      </c>
      <c r="B38" s="230"/>
      <c r="C38" s="230"/>
      <c r="D38" s="46">
        <v>-966</v>
      </c>
      <c r="E38" s="47"/>
      <c r="F38" s="46">
        <v>-1348</v>
      </c>
      <c r="G38" s="47"/>
      <c r="H38" s="46">
        <v>-1607</v>
      </c>
      <c r="I38" s="144"/>
      <c r="J38" s="46">
        <v>-4818</v>
      </c>
      <c r="K38" s="144"/>
      <c r="L38" s="46">
        <v>-5544</v>
      </c>
      <c r="M38" s="144"/>
      <c r="N38" s="46">
        <v>-4254</v>
      </c>
      <c r="O38" s="144"/>
      <c r="P38" s="138">
        <v>-4679</v>
      </c>
      <c r="Q38" s="47"/>
      <c r="R38" s="46">
        <v>-4003</v>
      </c>
      <c r="S38" s="47"/>
      <c r="T38" s="46">
        <v>-1261</v>
      </c>
      <c r="U38" s="29"/>
      <c r="V38" s="46">
        <v>-4905</v>
      </c>
      <c r="W38" s="29"/>
      <c r="X38" s="87">
        <v>-4492</v>
      </c>
      <c r="Y38" s="29"/>
      <c r="Z38" s="87">
        <v>-4331</v>
      </c>
      <c r="AA38" s="29"/>
      <c r="AB38" s="32">
        <v>-6785</v>
      </c>
      <c r="AC38" s="29"/>
      <c r="AD38" s="48"/>
      <c r="AE38" s="48"/>
      <c r="AF38" s="187"/>
      <c r="AG38" s="48"/>
      <c r="AH38" s="48"/>
      <c r="AJ38" s="48"/>
    </row>
    <row r="39" spans="1:36" s="8" customFormat="1" ht="10.5" customHeight="1" x14ac:dyDescent="0.2">
      <c r="A39" s="235" t="s">
        <v>64</v>
      </c>
      <c r="B39" s="235"/>
      <c r="C39" s="235"/>
      <c r="D39" s="119">
        <v>16157</v>
      </c>
      <c r="E39" s="142"/>
      <c r="F39" s="119">
        <v>17525</v>
      </c>
      <c r="G39" s="142"/>
      <c r="H39" s="119">
        <v>19108</v>
      </c>
      <c r="I39" s="142"/>
      <c r="J39" s="119">
        <v>13536</v>
      </c>
      <c r="K39" s="142"/>
      <c r="L39" s="119">
        <v>16574</v>
      </c>
      <c r="M39" s="142"/>
      <c r="N39" s="119">
        <v>13136</v>
      </c>
      <c r="O39" s="142"/>
      <c r="P39" s="145">
        <v>23083</v>
      </c>
      <c r="Q39" s="118"/>
      <c r="R39" s="119">
        <v>19154</v>
      </c>
      <c r="S39" s="118"/>
      <c r="T39" s="119">
        <v>17061</v>
      </c>
      <c r="U39" s="120"/>
      <c r="V39" s="119">
        <v>21126</v>
      </c>
      <c r="W39" s="120"/>
      <c r="X39" s="124">
        <v>24862</v>
      </c>
      <c r="Y39" s="120"/>
      <c r="Z39" s="124">
        <v>30229</v>
      </c>
      <c r="AA39" s="120"/>
      <c r="AB39" s="125">
        <v>24258</v>
      </c>
      <c r="AC39" s="120"/>
      <c r="AD39" s="129"/>
      <c r="AE39" s="129"/>
      <c r="AF39" s="187"/>
      <c r="AG39" s="48"/>
      <c r="AH39" s="48"/>
      <c r="AJ39" s="48"/>
    </row>
    <row r="40" spans="1:36" s="8" customFormat="1" ht="10.5" customHeight="1" x14ac:dyDescent="0.2">
      <c r="A40" s="224" t="s">
        <v>9</v>
      </c>
      <c r="B40" s="224"/>
      <c r="C40" s="224"/>
      <c r="D40" s="46">
        <v>11717</v>
      </c>
      <c r="E40" s="47"/>
      <c r="F40" s="46">
        <v>10129</v>
      </c>
      <c r="G40" s="47"/>
      <c r="H40" s="46">
        <v>9085</v>
      </c>
      <c r="I40" s="47"/>
      <c r="J40" s="46">
        <v>-2357</v>
      </c>
      <c r="K40" s="144"/>
      <c r="L40" s="46">
        <v>9790</v>
      </c>
      <c r="M40" s="144"/>
      <c r="N40" s="46">
        <v>3858</v>
      </c>
      <c r="O40" s="144"/>
      <c r="P40" s="138">
        <v>9110</v>
      </c>
      <c r="Q40" s="115"/>
      <c r="R40" s="46">
        <v>8048</v>
      </c>
      <c r="S40" s="115"/>
      <c r="T40" s="46">
        <v>9672</v>
      </c>
      <c r="U40" s="116"/>
      <c r="V40" s="46">
        <v>11032</v>
      </c>
      <c r="W40" s="116"/>
      <c r="X40" s="34">
        <v>9172</v>
      </c>
      <c r="Y40" s="116"/>
      <c r="Z40" s="34">
        <v>8956</v>
      </c>
      <c r="AA40" s="116"/>
      <c r="AB40" s="202">
        <v>11584</v>
      </c>
      <c r="AC40" s="116"/>
      <c r="AD40" s="48"/>
      <c r="AE40" s="48"/>
      <c r="AG40" s="48"/>
      <c r="AH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74"/>
      <c r="B42" s="174"/>
      <c r="C42" s="68" t="s">
        <v>40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25">
      <c r="A43" s="17" t="s">
        <v>10</v>
      </c>
      <c r="B43" s="17"/>
      <c r="C43" s="232" t="s">
        <v>56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12"/>
    </row>
    <row r="44" spans="1:36" ht="24.75" customHeight="1" x14ac:dyDescent="0.25">
      <c r="A44" s="17" t="s">
        <v>4</v>
      </c>
      <c r="B44" s="17"/>
      <c r="C44" s="233" t="s">
        <v>65</v>
      </c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2"/>
    </row>
    <row r="45" spans="1:36" ht="12" customHeight="1" x14ac:dyDescent="0.25">
      <c r="A45" s="17" t="s">
        <v>13</v>
      </c>
      <c r="B45" s="17"/>
      <c r="C45" s="68" t="s">
        <v>54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25">
      <c r="A46" s="17" t="s">
        <v>15</v>
      </c>
      <c r="B46" s="17"/>
      <c r="C46" s="68" t="s">
        <v>53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25">
      <c r="A47" s="17" t="s">
        <v>6</v>
      </c>
      <c r="B47" s="17"/>
      <c r="C47" s="68" t="s">
        <v>51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25">
      <c r="A48" s="17" t="s">
        <v>0</v>
      </c>
      <c r="B48" s="17"/>
      <c r="C48" s="68" t="s">
        <v>46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25">
      <c r="A49" s="17" t="s">
        <v>16</v>
      </c>
      <c r="B49" s="17"/>
      <c r="C49" s="68" t="s">
        <v>39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G49" s="192"/>
      <c r="AH49" s="1"/>
    </row>
    <row r="50" spans="1:34" ht="12" customHeight="1" x14ac:dyDescent="0.25">
      <c r="A50" s="17" t="s">
        <v>22</v>
      </c>
      <c r="B50" s="17"/>
      <c r="C50" s="68" t="s">
        <v>41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G50" s="192"/>
      <c r="AH50" s="1"/>
    </row>
    <row r="51" spans="1:34" ht="12" customHeight="1" x14ac:dyDescent="0.25">
      <c r="A51" s="6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G51" s="192"/>
      <c r="AH51" s="1"/>
    </row>
    <row r="52" spans="1:34" ht="12" customHeight="1" x14ac:dyDescent="0.25">
      <c r="A52" s="17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G52" s="192"/>
      <c r="AH52" s="1"/>
    </row>
    <row r="53" spans="1:34" ht="12" customHeight="1" x14ac:dyDescent="0.25">
      <c r="A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68"/>
      <c r="W53" s="3"/>
      <c r="X53" s="3"/>
      <c r="Y53" s="3"/>
      <c r="Z53" s="3"/>
      <c r="AA53" s="3"/>
      <c r="AB53" s="3"/>
      <c r="AC53" s="3"/>
      <c r="AD53" s="3"/>
      <c r="AE53" s="3"/>
      <c r="AG53" s="192"/>
      <c r="AH53" s="1"/>
    </row>
    <row r="54" spans="1:34" ht="11.25" customHeight="1" x14ac:dyDescent="0.25">
      <c r="AG54" s="192"/>
      <c r="AH54" s="1"/>
    </row>
    <row r="55" spans="1:34" x14ac:dyDescent="0.25">
      <c r="C55" s="214"/>
      <c r="N55" s="169"/>
      <c r="Z55" s="171"/>
      <c r="AG55" s="192"/>
      <c r="AH55" s="1"/>
    </row>
    <row r="56" spans="1:34" x14ac:dyDescent="0.25">
      <c r="A56" s="17"/>
      <c r="B56" s="17"/>
      <c r="C56" s="68"/>
      <c r="AG56" s="192"/>
      <c r="AH56" s="1"/>
    </row>
    <row r="57" spans="1:34" x14ac:dyDescent="0.25">
      <c r="A57" s="17"/>
      <c r="B57" s="18"/>
      <c r="AG57" s="192"/>
      <c r="AH57" s="1"/>
    </row>
  </sheetData>
  <sheetProtection formatCells="0" formatColumns="0" formatRows="0" insertColumns="0" insertRows="0" deleteColumns="0" deleteRows="0"/>
  <mergeCells count="38"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3" orientation="landscape" r:id="rId2"/>
  <ignoredErrors>
    <ignoredError sqref="AD32:AE32 A14 AD28 AD20:AE20 AD24 AD11:AE11 AD25:AE25 AE24 AD21:AE21 AD19:AE19 AD30:AE31 AE28 AD12:AE12 AD22:AE22 AD23:AE23 AD14:AE14 AD13:AE13 AD16:AE16 AD27:AE27 AD29:AE29 AD15:AE15 AD10:AE10 AD8:AE8 AD9:AE9 AD17:AE17 AD18:AE18" unlockedFormula="1"/>
    <ignoredError sqref="A43:A44 A45:A50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Carl, Kristine</cp:lastModifiedBy>
  <cp:lastPrinted>2024-11-12T17:48:42Z</cp:lastPrinted>
  <dcterms:created xsi:type="dcterms:W3CDTF">2014-06-05T20:17:00Z</dcterms:created>
  <dcterms:modified xsi:type="dcterms:W3CDTF">2025-02-14T03:54:41Z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2024-01-17T20:03:34Z</vt:lpwstr>
  </property>
  <property fmtid="{D5CDD505-2E9C-101B-9397-08002B2CF9AE}" pid="4" name="MSIP_Label_6b5c19be-2d3a-4063-bcc2-f075097a5f8a_Method">
    <vt:lpwstr>Privileged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0d2d580a-06fc-4a40-bd1b-49b4961968ef</vt:lpwstr>
  </property>
  <property fmtid="{D5CDD505-2E9C-101B-9397-08002B2CF9AE}" pid="8" name="MSIP_Label_6b5c19be-2d3a-4063-bcc2-f075097a5f8a_ContentBits">
    <vt:lpwstr>2</vt:lpwstr>
  </property>
</Properties>
</file>